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-Standaard\Farmacogenetica\VKORC1\warfarin\"/>
    </mc:Choice>
  </mc:AlternateContent>
  <bookViews>
    <workbookView xWindow="0" yWindow="0" windowWidth="15360" windowHeight="7305"/>
  </bookViews>
  <sheets>
    <sheet name="Algorithm" sheetId="1" r:id="rId1"/>
    <sheet name="Intermediate calculations" sheetId="2" r:id="rId2"/>
    <sheet name="EU-PAC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 l="1"/>
  <c r="D22" i="1" l="1"/>
  <c r="D23" i="1" s="1"/>
</calcChain>
</file>

<file path=xl/sharedStrings.xml><?xml version="1.0" encoding="utf-8"?>
<sst xmlns="http://schemas.openxmlformats.org/spreadsheetml/2006/main" count="61" uniqueCount="55">
  <si>
    <t>CYP2C9 *2</t>
  </si>
  <si>
    <t>CYP2C9*3</t>
  </si>
  <si>
    <t>VKORC1 1173T ~</t>
  </si>
  <si>
    <t>mg</t>
  </si>
  <si>
    <t>(using the EU-PACT-algorithm (for more information see page 3))</t>
  </si>
  <si>
    <t>Directions for use:</t>
  </si>
  <si>
    <t>Characteristics of the patient:</t>
  </si>
  <si>
    <t xml:space="preserve">       number of variant alleles</t>
  </si>
  <si>
    <t>(0 = absent or unknown,</t>
  </si>
  <si>
    <t>1 = heterozygous, 2 = homozygous)</t>
  </si>
  <si>
    <t>age in years</t>
  </si>
  <si>
    <t>height in cm</t>
  </si>
  <si>
    <t>weight in kg</t>
  </si>
  <si>
    <t>use of amiodaron</t>
  </si>
  <si>
    <t>~ The VKORC1 1173T allele</t>
  </si>
  <si>
    <t xml:space="preserve">   corresponds with the</t>
  </si>
  <si>
    <t xml:space="preserve">   VKORC1 -1639A allele.</t>
  </si>
  <si>
    <t>Rounded calculated doses for this patient:</t>
  </si>
  <si>
    <t>(For the unrounded calculated doses see page 2.)</t>
  </si>
  <si>
    <t>Maintenance dose</t>
  </si>
  <si>
    <t>Intermediate calculations</t>
  </si>
  <si>
    <t>Unrounded calculated doses for the patient:</t>
  </si>
  <si>
    <t>Background information on the EU-PACT-algorithm:</t>
  </si>
  <si>
    <t>The EU-PACT-algorithm combines genetic and other clinical characteristics of the patient.</t>
  </si>
  <si>
    <t>The algorithm contains only the most prevalent CYP2C9 alleles *2 and *3.</t>
  </si>
  <si>
    <t>- 0.14745 × CYP2C9*2 - 0.3077 × CYP2C9*3 + 0.24597 × BSA + 0.26729 × Target INR</t>
  </si>
  <si>
    <t xml:space="preserve">Predicted maintenance dose (mg/week) = </t>
  </si>
  <si>
    <t>EXP [3.10894 - 0.00767 × Age, per year - 0.51611 × ln(INR) - 0.23032 × VKORC1 1173 C&gt;T</t>
  </si>
  <si>
    <t>Calculation of genotypespecific warfarin doses on day 4 and 5</t>
  </si>
  <si>
    <t>After doing this, the doses on day 4 and 5 calculated for this patient appear in the bottom table.</t>
  </si>
  <si>
    <t>INR</t>
  </si>
  <si>
    <t>target INR</t>
  </si>
  <si>
    <r>
      <t>In this file, the Du Bois formula (BSA  = 0.007184 × (weight in kg)</t>
    </r>
    <r>
      <rPr>
        <vertAlign val="superscript"/>
        <sz val="11"/>
        <color theme="1"/>
        <rFont val="Calibri"/>
        <family val="2"/>
        <scheme val="minor"/>
      </rPr>
      <t>0.425</t>
    </r>
    <r>
      <rPr>
        <sz val="11"/>
        <color theme="1"/>
        <rFont val="Calibri"/>
        <family val="2"/>
        <scheme val="minor"/>
      </rPr>
      <t xml:space="preserve">  × (height in cm)</t>
    </r>
    <r>
      <rPr>
        <vertAlign val="superscript"/>
        <sz val="11"/>
        <color theme="1"/>
        <rFont val="Calibri"/>
        <family val="2"/>
        <scheme val="minor"/>
      </rPr>
      <t>0.725</t>
    </r>
    <r>
      <rPr>
        <sz val="11"/>
        <color theme="1"/>
        <rFont val="Calibri"/>
        <family val="2"/>
        <scheme val="minor"/>
      </rPr>
      <t xml:space="preserve">) is used for calculating the body surface area. </t>
    </r>
  </si>
  <si>
    <t xml:space="preserve">day 1 </t>
  </si>
  <si>
    <t>day 2</t>
  </si>
  <si>
    <t>day 4</t>
  </si>
  <si>
    <t>day 5</t>
  </si>
  <si>
    <t xml:space="preserve">     </t>
  </si>
  <si>
    <t xml:space="preserve">Maintenance dose </t>
  </si>
  <si>
    <t xml:space="preserve">   (y = yes, n = no)</t>
  </si>
  <si>
    <t>e.g. 2,5</t>
  </si>
  <si>
    <t>use "," instead of "."</t>
  </si>
  <si>
    <t>e.g. 7,5</t>
  </si>
  <si>
    <r>
      <t>Maintenance dose on day 4 (= maintenance dose on day 5)</t>
    </r>
    <r>
      <rPr>
        <sz val="11"/>
        <color rgb="FF000000"/>
        <rFont val="Calibri"/>
        <family val="2"/>
        <scheme val="minor"/>
      </rPr>
      <t>:</t>
    </r>
  </si>
  <si>
    <t>Algorithm (slightly modified model by Lenzini et al, 2010):</t>
  </si>
  <si>
    <t>- 0.1035 × Amiodarone Use + 0.0169 × Dose-2 + 0.02018 × Dose-3 (+ 0.01065 × Dose-4)].</t>
  </si>
  <si>
    <t>It is designed for use in European adults, i.e. in (predominantly) Caucasian adults.</t>
  </si>
  <si>
    <t>The suitability of the algorithm for patients with another ethnicity or for children is not determined.</t>
  </si>
  <si>
    <t>For this reason, it is not suited for use in Caucasian patients with another allele leading to diminished CYP2C9 activity.</t>
  </si>
  <si>
    <t>prescribed doses in mg</t>
  </si>
  <si>
    <t>=1/7*EXP(3,10894-0,00767*Page1!A13-0,51611*LN(Page1!D13)-0,23032*Page1!H13-0,14745*Page1!I13-0,3077*Page1!J13</t>
  </si>
  <si>
    <t>+0,24597*0,007184*MACHT(Page1!C13;0,425)*MACHT(Page1!B13;0,725)+0,26729*Page1!E13-0,1035*ALS(Page1!K13="y";1;0)</t>
  </si>
  <si>
    <t>+0,0169*Page1!G13+0,02018*Page1!F13+0,01065*0)</t>
  </si>
  <si>
    <r>
      <t xml:space="preserve">EU-PACT-algorithm </t>
    </r>
    <r>
      <rPr>
        <b/>
        <sz val="10"/>
        <color theme="1"/>
        <rFont val="Calibri"/>
        <family val="2"/>
        <scheme val="minor"/>
      </rPr>
      <t>(Pirmohamed et al. N Engl J Med 2013;369:2294-303.):</t>
    </r>
  </si>
  <si>
    <t>Insert the characteristics of the patient in the table below (column A to 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</si>
</sst>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49" fontId="0" fillId="0" borderId="0" xfId="0" applyNumberFormat="1"/>
    <xf numFmtId="49" fontId="4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textRotation="45"/>
    </xf>
    <xf numFmtId="0" fontId="2" fillId="2" borderId="0" xfId="0" applyFont="1" applyFill="1" applyAlignment="1">
      <alignment textRotation="45" wrapText="1"/>
    </xf>
    <xf numFmtId="1" fontId="0" fillId="0" borderId="1" xfId="0" applyNumberFormat="1" applyBorder="1" applyAlignment="1">
      <alignment horizontal="center"/>
    </xf>
    <xf numFmtId="0" fontId="0" fillId="0" borderId="3" xfId="0" applyBorder="1"/>
    <xf numFmtId="164" fontId="0" fillId="0" borderId="0" xfId="0" applyNumberFormat="1"/>
    <xf numFmtId="0" fontId="0" fillId="0" borderId="0" xfId="0" applyBorder="1"/>
    <xf numFmtId="164" fontId="0" fillId="0" borderId="2" xfId="0" applyNumberFormat="1" applyBorder="1"/>
    <xf numFmtId="2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27" sqref="D27"/>
    </sheetView>
  </sheetViews>
  <sheetFormatPr defaultRowHeight="15" x14ac:dyDescent="0.25"/>
  <cols>
    <col min="1" max="1" width="10.5703125" customWidth="1"/>
    <col min="2" max="2" width="10.28515625" customWidth="1"/>
    <col min="3" max="8" width="10.7109375" customWidth="1"/>
    <col min="9" max="9" width="10.5703125" customWidth="1"/>
    <col min="10" max="10" width="11.140625" customWidth="1"/>
    <col min="11" max="11" width="16.5703125" customWidth="1"/>
  </cols>
  <sheetData>
    <row r="1" spans="1:11" ht="18.75" x14ac:dyDescent="0.3">
      <c r="A1" s="1" t="s">
        <v>28</v>
      </c>
    </row>
    <row r="2" spans="1:11" x14ac:dyDescent="0.25">
      <c r="A2" t="s">
        <v>4</v>
      </c>
    </row>
    <row r="4" spans="1:11" x14ac:dyDescent="0.25">
      <c r="A4" s="2" t="s">
        <v>5</v>
      </c>
    </row>
    <row r="5" spans="1:11" x14ac:dyDescent="0.25">
      <c r="A5" t="s">
        <v>54</v>
      </c>
    </row>
    <row r="6" spans="1:11" x14ac:dyDescent="0.25">
      <c r="A6" t="s">
        <v>29</v>
      </c>
    </row>
    <row r="8" spans="1:11" x14ac:dyDescent="0.25">
      <c r="A8" s="2" t="s">
        <v>6</v>
      </c>
    </row>
    <row r="9" spans="1:11" ht="17.25" customHeight="1" x14ac:dyDescent="0.25">
      <c r="A9" s="7"/>
      <c r="B9" s="7"/>
      <c r="C9" s="7"/>
      <c r="D9" s="7"/>
      <c r="E9" s="7"/>
      <c r="F9" s="7" t="s">
        <v>41</v>
      </c>
      <c r="G9" s="7"/>
      <c r="H9" s="7" t="s">
        <v>7</v>
      </c>
      <c r="I9" s="7"/>
      <c r="J9" s="7"/>
      <c r="K9" s="7"/>
    </row>
    <row r="10" spans="1:11" ht="17.25" customHeight="1" x14ac:dyDescent="0.25">
      <c r="A10" s="7"/>
      <c r="B10" s="7"/>
      <c r="C10" s="7"/>
      <c r="D10" s="7" t="s">
        <v>41</v>
      </c>
      <c r="E10" s="7"/>
      <c r="F10" s="7" t="s">
        <v>42</v>
      </c>
      <c r="G10" s="7"/>
      <c r="H10" s="7" t="s">
        <v>8</v>
      </c>
      <c r="I10" s="7"/>
      <c r="J10" s="7"/>
      <c r="K10" s="7"/>
    </row>
    <row r="11" spans="1:11" ht="17.25" customHeight="1" x14ac:dyDescent="0.25">
      <c r="A11" s="7"/>
      <c r="B11" s="7"/>
      <c r="C11" s="7"/>
      <c r="D11" s="7" t="s">
        <v>40</v>
      </c>
      <c r="E11" s="7"/>
      <c r="F11" s="7" t="s">
        <v>49</v>
      </c>
      <c r="G11" s="7"/>
      <c r="H11" s="7" t="s">
        <v>9</v>
      </c>
      <c r="I11" s="7"/>
      <c r="J11" s="7"/>
      <c r="K11" s="7" t="s">
        <v>39</v>
      </c>
    </row>
    <row r="12" spans="1:11" ht="70.5" x14ac:dyDescent="0.25">
      <c r="A12" s="8" t="s">
        <v>10</v>
      </c>
      <c r="B12" s="8" t="s">
        <v>11</v>
      </c>
      <c r="C12" s="8" t="s">
        <v>12</v>
      </c>
      <c r="D12" s="8" t="s">
        <v>30</v>
      </c>
      <c r="E12" s="8" t="s">
        <v>31</v>
      </c>
      <c r="F12" s="8" t="s">
        <v>33</v>
      </c>
      <c r="G12" s="8" t="s">
        <v>34</v>
      </c>
      <c r="H12" s="8" t="s">
        <v>2</v>
      </c>
      <c r="I12" s="8" t="s">
        <v>0</v>
      </c>
      <c r="J12" s="8" t="s">
        <v>1</v>
      </c>
      <c r="K12" s="9" t="s">
        <v>13</v>
      </c>
    </row>
    <row r="13" spans="1:11" x14ac:dyDescent="0.25">
      <c r="A13" s="10"/>
      <c r="B13" s="10"/>
      <c r="C13" s="10"/>
      <c r="D13" s="17"/>
      <c r="E13" s="17"/>
      <c r="F13" s="17"/>
      <c r="G13" s="17"/>
      <c r="H13" s="17"/>
      <c r="I13" s="10"/>
      <c r="J13" s="10"/>
      <c r="K13" s="10"/>
    </row>
    <row r="15" spans="1:11" x14ac:dyDescent="0.25">
      <c r="H15" t="s">
        <v>14</v>
      </c>
    </row>
    <row r="16" spans="1:11" x14ac:dyDescent="0.25">
      <c r="H16" t="s">
        <v>15</v>
      </c>
    </row>
    <row r="17" spans="1:9" x14ac:dyDescent="0.25">
      <c r="H17" t="s">
        <v>16</v>
      </c>
    </row>
    <row r="20" spans="1:9" x14ac:dyDescent="0.25">
      <c r="A20" s="2" t="s">
        <v>17</v>
      </c>
    </row>
    <row r="21" spans="1:9" x14ac:dyDescent="0.25">
      <c r="A21" t="s">
        <v>18</v>
      </c>
    </row>
    <row r="22" spans="1:9" x14ac:dyDescent="0.25">
      <c r="A22" s="7" t="s">
        <v>38</v>
      </c>
      <c r="B22" s="7"/>
      <c r="C22" s="7" t="s">
        <v>35</v>
      </c>
      <c r="D22" s="14" t="e">
        <f>ROUND(2*'Intermediate calculations'!D4,0)/2</f>
        <v>#NUM!</v>
      </c>
      <c r="E22" s="11" t="s">
        <v>3</v>
      </c>
      <c r="F22" s="16"/>
      <c r="G22" s="16"/>
      <c r="H22" s="16"/>
      <c r="I22" s="13"/>
    </row>
    <row r="23" spans="1:9" x14ac:dyDescent="0.25">
      <c r="A23" s="7"/>
      <c r="B23" s="7" t="s">
        <v>37</v>
      </c>
      <c r="C23" s="7" t="s">
        <v>36</v>
      </c>
      <c r="D23" s="14" t="e">
        <f>D22</f>
        <v>#NUM!</v>
      </c>
      <c r="E23" s="11" t="s">
        <v>3</v>
      </c>
      <c r="F23" s="16"/>
      <c r="G23" s="16"/>
      <c r="H23" s="16"/>
      <c r="I23" s="13"/>
    </row>
    <row r="26" spans="1:9" x14ac:dyDescent="0.25">
      <c r="C26" s="12"/>
      <c r="D26" s="12"/>
      <c r="E26" s="12"/>
      <c r="F26" s="12"/>
      <c r="G26" s="12"/>
      <c r="H26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33" sqref="D33"/>
    </sheetView>
  </sheetViews>
  <sheetFormatPr defaultRowHeight="15" x14ac:dyDescent="0.25"/>
  <cols>
    <col min="1" max="2" width="10.7109375" customWidth="1"/>
    <col min="3" max="3" width="10.85546875" customWidth="1"/>
    <col min="4" max="4" width="11.140625" customWidth="1"/>
    <col min="5" max="5" width="13.28515625" customWidth="1"/>
    <col min="6" max="6" width="12.28515625" customWidth="1"/>
  </cols>
  <sheetData>
    <row r="1" spans="1:6" ht="18.75" x14ac:dyDescent="0.3">
      <c r="A1" s="1" t="s">
        <v>20</v>
      </c>
      <c r="B1" s="1"/>
    </row>
    <row r="3" spans="1:6" x14ac:dyDescent="0.25">
      <c r="A3" s="2" t="s">
        <v>21</v>
      </c>
    </row>
    <row r="4" spans="1:6" x14ac:dyDescent="0.25">
      <c r="A4" s="7" t="s">
        <v>19</v>
      </c>
      <c r="B4" s="7"/>
      <c r="C4" s="7" t="s">
        <v>35</v>
      </c>
      <c r="D4" s="14" t="e">
        <f>1/7*EXP(3.10894-0.00767*Algorithm!A13-0.51611*LN(Algorithm!D13)-0.23032*Algorithm!H13-0.14745*Algorithm!I13-0.3077*Algorithm!J13+0.24597*0.007184*POWER(Algorithm!C13,0.425)*POWER(Algorithm!B13,0.725)+0.26729*Algorithm!E13-0.1035*IF(Algorithm!K13="y",1,0)+0.0169*Algorithm!G13+0.02018*Algorithm!F13+0.01065*0)</f>
        <v>#NUM!</v>
      </c>
      <c r="E4" s="11" t="s">
        <v>3</v>
      </c>
      <c r="F4" s="15"/>
    </row>
    <row r="5" spans="1:6" x14ac:dyDescent="0.25">
      <c r="A5" s="7"/>
      <c r="B5" s="7"/>
      <c r="C5" s="7" t="s">
        <v>36</v>
      </c>
      <c r="D5" s="14" t="e">
        <f>D4</f>
        <v>#NUM!</v>
      </c>
      <c r="E5" s="11" t="s">
        <v>3</v>
      </c>
    </row>
    <row r="7" spans="1:6" x14ac:dyDescent="0.25">
      <c r="D7" s="5"/>
    </row>
    <row r="8" spans="1:6" x14ac:dyDescent="0.25">
      <c r="A8" s="5" t="s">
        <v>50</v>
      </c>
      <c r="B8" s="12"/>
    </row>
    <row r="9" spans="1:6" x14ac:dyDescent="0.25">
      <c r="A9" s="5" t="s">
        <v>51</v>
      </c>
      <c r="C9" s="5"/>
    </row>
    <row r="10" spans="1:6" x14ac:dyDescent="0.25">
      <c r="A10" s="5" t="s">
        <v>52</v>
      </c>
      <c r="C10" s="5"/>
    </row>
    <row r="11" spans="1:6" x14ac:dyDescent="0.25">
      <c r="C11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31" sqref="D31"/>
    </sheetView>
  </sheetViews>
  <sheetFormatPr defaultRowHeight="15" x14ac:dyDescent="0.25"/>
  <sheetData>
    <row r="1" spans="1:6" ht="18.75" x14ac:dyDescent="0.3">
      <c r="A1" s="1" t="s">
        <v>53</v>
      </c>
    </row>
    <row r="2" spans="1:6" ht="18.75" x14ac:dyDescent="0.3">
      <c r="A2" s="1"/>
    </row>
    <row r="3" spans="1:6" x14ac:dyDescent="0.25">
      <c r="A3" s="4" t="s">
        <v>44</v>
      </c>
    </row>
    <row r="4" spans="1:6" x14ac:dyDescent="0.25">
      <c r="A4" s="3" t="s">
        <v>43</v>
      </c>
    </row>
    <row r="5" spans="1:6" x14ac:dyDescent="0.25">
      <c r="A5" s="6" t="s">
        <v>26</v>
      </c>
      <c r="F5" s="5" t="s">
        <v>27</v>
      </c>
    </row>
    <row r="6" spans="1:6" x14ac:dyDescent="0.25">
      <c r="F6" s="5" t="s">
        <v>25</v>
      </c>
    </row>
    <row r="7" spans="1:6" x14ac:dyDescent="0.25">
      <c r="F7" s="5" t="s">
        <v>45</v>
      </c>
    </row>
    <row r="8" spans="1:6" x14ac:dyDescent="0.25">
      <c r="F8" s="5"/>
    </row>
    <row r="9" spans="1:6" x14ac:dyDescent="0.25">
      <c r="F9" s="5"/>
    </row>
    <row r="10" spans="1:6" x14ac:dyDescent="0.25">
      <c r="F10" s="5"/>
    </row>
    <row r="12" spans="1:6" x14ac:dyDescent="0.25">
      <c r="A12" s="2" t="s">
        <v>22</v>
      </c>
    </row>
    <row r="13" spans="1:6" x14ac:dyDescent="0.25">
      <c r="A13" t="s">
        <v>23</v>
      </c>
    </row>
    <row r="14" spans="1:6" x14ac:dyDescent="0.25">
      <c r="A14" t="s">
        <v>46</v>
      </c>
    </row>
    <row r="15" spans="1:6" x14ac:dyDescent="0.25">
      <c r="A15" t="s">
        <v>47</v>
      </c>
    </row>
    <row r="16" spans="1:6" x14ac:dyDescent="0.25">
      <c r="A16" t="s">
        <v>24</v>
      </c>
    </row>
    <row r="17" spans="1:1" x14ac:dyDescent="0.25">
      <c r="A17" t="s">
        <v>48</v>
      </c>
    </row>
    <row r="18" spans="1:1" ht="17.25" x14ac:dyDescent="0.25">
      <c r="A18" t="s">
        <v>32</v>
      </c>
    </row>
    <row r="20" spans="1:1" x14ac:dyDescent="0.25">
      <c r="A20" s="5"/>
    </row>
    <row r="21" spans="1:1" x14ac:dyDescent="0.25">
      <c r="A21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Algorithm</vt:lpstr>
      <vt:lpstr>Intermediate calculations</vt:lpstr>
      <vt:lpstr>EU-PACT</vt:lpstr>
    </vt:vector>
  </TitlesOfParts>
  <Company>KNMP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 Nijenhuis</dc:creator>
  <cp:lastModifiedBy>Mandy van Rhenen</cp:lastModifiedBy>
  <dcterms:created xsi:type="dcterms:W3CDTF">2016-10-20T09:57:28Z</dcterms:created>
  <dcterms:modified xsi:type="dcterms:W3CDTF">2016-12-30T10:36:58Z</dcterms:modified>
</cp:coreProperties>
</file>